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45" activeTab="0"/>
  </bookViews>
  <sheets>
    <sheet name="PRECIO RECARG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 Office User</author>
  </authors>
  <commentList>
    <comment ref="J11" authorId="0">
      <text>
        <r>
          <rPr>
            <b/>
            <sz val="14"/>
            <color indexed="8"/>
            <rFont val="Calibri"/>
            <family val="2"/>
          </rPr>
          <t>EL VALOR INDICADO ES POR KG Y SE CALCULA DE ACUERDO A LA CAPACIDAD DEL EXTINTOR. EJEMPLO: EL ACARREO DE UN ABC X 5 KG ES $ 62,08 X 5</t>
        </r>
      </text>
    </comment>
    <comment ref="J16" authorId="0">
      <text>
        <r>
          <rPr>
            <b/>
            <sz val="14"/>
            <color indexed="8"/>
            <rFont val="Calibri"/>
            <family val="2"/>
          </rPr>
          <t xml:space="preserve">LOS DESCUENTOS PUEDEN VARIAR DE ACUERDO A LAS PARTICULARIDADES DEL CLIENTE. EJEMPLO: ZONAS ESPECIALES, HORARIOS, RETIRO POR TANDAS, ETC.
</t>
        </r>
      </text>
    </comment>
  </commentList>
</comments>
</file>

<file path=xl/sharedStrings.xml><?xml version="1.0" encoding="utf-8"?>
<sst xmlns="http://schemas.openxmlformats.org/spreadsheetml/2006/main" count="123" uniqueCount="87">
  <si>
    <t>TIPO</t>
  </si>
  <si>
    <t>AGUA B/P</t>
  </si>
  <si>
    <t>POLVO ABC</t>
  </si>
  <si>
    <t>CO2</t>
  </si>
  <si>
    <t>AFFF</t>
  </si>
  <si>
    <t>KG HALOCLEAN</t>
  </si>
  <si>
    <t>KG HALOTRON</t>
  </si>
  <si>
    <t>U$S</t>
  </si>
  <si>
    <t>C/U</t>
  </si>
  <si>
    <t>VALVULA PARA MATAFUEGO B/P</t>
  </si>
  <si>
    <t>VALVULA PARA MATAFUEGO CO2</t>
  </si>
  <si>
    <t>MANOMETRO P/MATAF B/P</t>
  </si>
  <si>
    <t>PINTURA MATAFUEGO MANUAL</t>
  </si>
  <si>
    <t>CAÑO DE PESCA</t>
  </si>
  <si>
    <t>NIPLE DE ACOPLE</t>
  </si>
  <si>
    <t>PLACA DE CARACTERISTICAS</t>
  </si>
  <si>
    <t>SUNCHO P/MATAF B/P</t>
  </si>
  <si>
    <t>SUNCHO P/MATAF CO2</t>
  </si>
  <si>
    <t>PRUEBA HIDRAULICA CO2 MATAFUEGOS</t>
  </si>
  <si>
    <t>PRUEBA HIDRAULICA CO2 CILINDROS</t>
  </si>
  <si>
    <t>PRUEBA HIDRAULICA B/P MATAFUEGOS</t>
  </si>
  <si>
    <t>TOBERA CO2 CAMPANA</t>
  </si>
  <si>
    <t>DIFUSOR</t>
  </si>
  <si>
    <t>MANGUERA P/MATAF CO2 mallada x 0,90 m</t>
  </si>
  <si>
    <t>MANGUERA P/MATAF CO2 mallada x 1,20 m</t>
  </si>
  <si>
    <t>MANGUERA P/MATAF CO2 mallada x 1,80 m</t>
  </si>
  <si>
    <t>O´RING DE CUELLO</t>
  </si>
  <si>
    <t>REPARACION DE VALVULA</t>
  </si>
  <si>
    <t>ASIENTO DE VALVULA</t>
  </si>
  <si>
    <t>MANGUERA P/MATAF B/P</t>
  </si>
  <si>
    <t>MANGUERA P/MATAF AFFF</t>
  </si>
  <si>
    <t>PINTURA MATAFUEGO RODANTE CHICO</t>
  </si>
  <si>
    <t>PINTURA MATAFUEGO RODANTE GRANDE</t>
  </si>
  <si>
    <t>TOBERA CO2 x 370 mm / CO2 x 5 KG</t>
  </si>
  <si>
    <t>PUÑO DE GOMA P/TOBERA CO2</t>
  </si>
  <si>
    <t>MANGO P/TOBERA CO2</t>
  </si>
  <si>
    <t>DISPOSITIVO DE SEGURIDAD</t>
  </si>
  <si>
    <t>DISCO DE SEGURIDAD</t>
  </si>
  <si>
    <t>CONJUNTO DE SEGURIDAD</t>
  </si>
  <si>
    <t>KG POLVO (VERDE)</t>
  </si>
  <si>
    <t>$</t>
  </si>
  <si>
    <t>VASTAGO DE BRONCE CO2 / B-P</t>
  </si>
  <si>
    <t>SOPORTE P/MATAFUEGO</t>
  </si>
  <si>
    <t>CONTR. PERIOD. MATAF</t>
  </si>
  <si>
    <t>INSTALACION MATAFUEGO</t>
  </si>
  <si>
    <t>AUDITORIA Y SELLO CONTROL PERIODICO</t>
  </si>
  <si>
    <t>KG CO2</t>
  </si>
  <si>
    <t>CARTEL SEÑALIZACION STANDARD (Colocado)</t>
  </si>
  <si>
    <t>CHAPA BALIZA (colocada)</t>
  </si>
  <si>
    <t xml:space="preserve">SERVICIO DESDOBLADO (Retiro en 2 tandas) </t>
  </si>
  <si>
    <t>REV. HCFC / HTR 1</t>
  </si>
  <si>
    <t xml:space="preserve"> CERT. VERIFICAC.  FECHA FABRIC. S/LEY VIGENTE</t>
  </si>
  <si>
    <t>ACTA DISPOSIC. FINAL O DEVOLUC. EQUIPO</t>
  </si>
  <si>
    <t>MARBETE OBLIGATORIO SEGÚN REGLAM. VIGENTE</t>
  </si>
  <si>
    <t xml:space="preserve">MATAFUEGO SUSTITUTO DE RESERVA </t>
  </si>
  <si>
    <t>TARJETA OPDS/GCBA Y GESTION ADMINISTRAT.</t>
  </si>
  <si>
    <t>AUDITORIA Y SELLO IRAM SEGÜN REGLAM. VIGENTE</t>
  </si>
  <si>
    <t>AGUA QUIMICA AK</t>
  </si>
  <si>
    <t>ACARREO A DOMICILIO X KILO</t>
  </si>
  <si>
    <t>EJEMPLO PRÁCTICO</t>
  </si>
  <si>
    <t xml:space="preserve">31 ó mas </t>
  </si>
  <si>
    <t>DESCUENTOS SUGERIDOS POR CANTIDADES:</t>
  </si>
  <si>
    <t xml:space="preserve">POLVO QUIMICO </t>
  </si>
  <si>
    <t xml:space="preserve">ESPUMA </t>
  </si>
  <si>
    <t xml:space="preserve">HCFC/HALOTRON </t>
  </si>
  <si>
    <t xml:space="preserve">AGENTES EXTINTORES </t>
  </si>
  <si>
    <t xml:space="preserve">CONTROLES PERIODICOS </t>
  </si>
  <si>
    <t xml:space="preserve">ADICIONALES </t>
  </si>
  <si>
    <t>MATAFUEGO VEHICULAR 1 KG</t>
  </si>
  <si>
    <t>AUDITORIA Y SELLO IRAM SEGÚN REGLAM. VIGENTE</t>
  </si>
  <si>
    <t>REPUESTOS Y REPARACIONES</t>
  </si>
  <si>
    <t>AGUA</t>
  </si>
  <si>
    <r>
      <rPr>
        <b/>
        <sz val="16"/>
        <color indexed="63"/>
        <rFont val="Arial"/>
        <family val="2"/>
      </rPr>
      <t>Lista de precios sugeridos de CEMERA 
Tomar como referencia para El mantenimiento (recarga anual) del Matafuego:  
-Tarjeta habilitante 
-Marbete obligatorio 
-Matafuego sustituto 
-Acarreo hasta 20 km (Se cobra por kg de capacidad nominal)
-Arancel de auditoría (sello de referencia iram)
-Los valores INCLUYEN IVA. 
NO incluyen repuestos, reparacion, agente extintor, ni PH.</t>
    </r>
    <r>
      <rPr>
        <b/>
        <sz val="16"/>
        <color indexed="63"/>
        <rFont val="Calibri"/>
        <family val="2"/>
      </rPr>
      <t xml:space="preserve">
</t>
    </r>
  </si>
  <si>
    <t xml:space="preserve"> PRECIO TOTAL IVA INCLUIDO</t>
  </si>
  <si>
    <t>PESOS</t>
  </si>
  <si>
    <t>POLVO ABC X 1 KG</t>
  </si>
  <si>
    <t>MANTENIMIENTO ANUAL POLVO ABC X 5 KG</t>
  </si>
  <si>
    <t>ARTICULO</t>
  </si>
  <si>
    <t>CAPACIDAD</t>
  </si>
  <si>
    <t xml:space="preserve">6 a 10 </t>
  </si>
  <si>
    <t xml:space="preserve">HASTA 5 </t>
  </si>
  <si>
    <t xml:space="preserve">11 a 20 </t>
  </si>
  <si>
    <t>21 a 30</t>
  </si>
  <si>
    <t>DOTACION</t>
  </si>
  <si>
    <t>DETERMINACION DE DOTACION EXTINTORES</t>
  </si>
  <si>
    <t>INSTALACIONES Y SEÑALIZACION</t>
  </si>
  <si>
    <t>PRECIOS SUGERIDOS MANTENIMIENTO OCTUBRE 2019</t>
  </si>
</sst>
</file>

<file path=xl/styles.xml><?xml version="1.0" encoding="utf-8"?>
<styleSheet xmlns="http://schemas.openxmlformats.org/spreadsheetml/2006/main">
  <numFmts count="5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$USD]\ #,##0.00_);\([$USD]\ #,##0.00\)"/>
    <numFmt numFmtId="201" formatCode="0.0000"/>
    <numFmt numFmtId="202" formatCode="0.0"/>
    <numFmt numFmtId="203" formatCode="0.0%"/>
    <numFmt numFmtId="204" formatCode="[$-2C0A]dddd\,\ d\ &quot;de&quot;\ mmmm\ &quot;de&quot;\ yyyy"/>
    <numFmt numFmtId="205" formatCode="0.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00000"/>
    <numFmt numFmtId="211" formatCode="0.00000"/>
    <numFmt numFmtId="212" formatCode="0.0000000"/>
    <numFmt numFmtId="213" formatCode="&quot;$&quot;\ #,##0.00"/>
    <numFmt numFmtId="214" formatCode="_ &quot;$&quot;\ * #,##0.0000_ ;_ &quot;$&quot;\ * \-#,##0.0000_ ;_ &quot;$&quot;\ * &quot;-&quot;????_ ;_ @_ 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6"/>
      <color indexed="63"/>
      <name val="Calibri"/>
      <family val="2"/>
    </font>
    <font>
      <b/>
      <sz val="16"/>
      <color indexed="63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9"/>
      <name val="Calibri"/>
      <family val="2"/>
    </font>
    <font>
      <b/>
      <sz val="20"/>
      <color indexed="9"/>
      <name val="Calibri"/>
      <family val="2"/>
    </font>
    <font>
      <sz val="8"/>
      <color indexed="9"/>
      <name val="Calibri"/>
      <family val="2"/>
    </font>
    <font>
      <sz val="14"/>
      <color indexed="10"/>
      <name val="Calibri"/>
      <family val="2"/>
    </font>
    <font>
      <sz val="10"/>
      <color indexed="10"/>
      <name val="Arial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10"/>
      <color indexed="9"/>
      <name val="Arial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0"/>
      <name val="Calibri"/>
      <family val="2"/>
    </font>
    <font>
      <b/>
      <sz val="20"/>
      <color theme="0"/>
      <name val="Calibri"/>
      <family val="2"/>
    </font>
    <font>
      <b/>
      <sz val="20"/>
      <color rgb="FFFFFFFF"/>
      <name val="Calibri"/>
      <family val="2"/>
    </font>
    <font>
      <sz val="8"/>
      <color theme="0"/>
      <name val="Calibri"/>
      <family val="2"/>
    </font>
    <font>
      <sz val="14"/>
      <color rgb="FFFF0000"/>
      <name val="Calibri"/>
      <family val="2"/>
    </font>
    <font>
      <sz val="10"/>
      <color rgb="FFFF0000"/>
      <name val="Arial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sz val="10"/>
      <color theme="0"/>
      <name val="Arial"/>
      <family val="2"/>
    </font>
    <font>
      <b/>
      <sz val="16"/>
      <color theme="1" tint="0.34999001026153564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left" vertical="center"/>
    </xf>
    <xf numFmtId="1" fontId="6" fillId="33" borderId="11" xfId="0" applyNumberFormat="1" applyFont="1" applyFill="1" applyBorder="1" applyAlignment="1">
      <alignment horizontal="left" vertical="center"/>
    </xf>
    <xf numFmtId="0" fontId="6" fillId="33" borderId="12" xfId="0" applyFont="1" applyFill="1" applyBorder="1" applyAlignment="1">
      <alignment/>
    </xf>
    <xf numFmtId="202" fontId="6" fillId="33" borderId="11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9" fontId="6" fillId="33" borderId="14" xfId="0" applyNumberFormat="1" applyFont="1" applyFill="1" applyBorder="1" applyAlignment="1">
      <alignment/>
    </xf>
    <xf numFmtId="9" fontId="6" fillId="33" borderId="15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9" fontId="6" fillId="33" borderId="17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left" vertical="center"/>
    </xf>
    <xf numFmtId="202" fontId="6" fillId="33" borderId="0" xfId="0" applyNumberFormat="1" applyFont="1" applyFill="1" applyBorder="1" applyAlignment="1">
      <alignment horizontal="left" vertical="center"/>
    </xf>
    <xf numFmtId="2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left" vertical="center"/>
    </xf>
    <xf numFmtId="0" fontId="56" fillId="34" borderId="10" xfId="0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8" fillId="34" borderId="19" xfId="0" applyFont="1" applyFill="1" applyBorder="1" applyAlignment="1">
      <alignment horizontal="left"/>
    </xf>
    <xf numFmtId="0" fontId="59" fillId="34" borderId="12" xfId="0" applyFont="1" applyFill="1" applyBorder="1" applyAlignment="1">
      <alignment horizontal="center" vertical="center"/>
    </xf>
    <xf numFmtId="199" fontId="56" fillId="34" borderId="15" xfId="51" applyFont="1" applyFill="1" applyBorder="1" applyAlignment="1">
      <alignment horizontal="center" vertical="center"/>
    </xf>
    <xf numFmtId="199" fontId="6" fillId="33" borderId="15" xfId="51" applyFont="1" applyFill="1" applyBorder="1" applyAlignment="1">
      <alignment horizontal="center" vertical="center"/>
    </xf>
    <xf numFmtId="199" fontId="6" fillId="33" borderId="14" xfId="51" applyFont="1" applyFill="1" applyBorder="1" applyAlignment="1">
      <alignment wrapText="1"/>
    </xf>
    <xf numFmtId="199" fontId="6" fillId="33" borderId="15" xfId="51" applyFont="1" applyFill="1" applyBorder="1" applyAlignment="1">
      <alignment wrapText="1"/>
    </xf>
    <xf numFmtId="199" fontId="6" fillId="33" borderId="20" xfId="51" applyFont="1" applyFill="1" applyBorder="1" applyAlignment="1">
      <alignment wrapText="1"/>
    </xf>
    <xf numFmtId="0" fontId="6" fillId="33" borderId="0" xfId="0" applyFont="1" applyFill="1" applyAlignment="1">
      <alignment wrapText="1"/>
    </xf>
    <xf numFmtId="2" fontId="58" fillId="34" borderId="16" xfId="0" applyNumberFormat="1" applyFont="1" applyFill="1" applyBorder="1" applyAlignment="1">
      <alignment horizontal="left" vertical="center"/>
    </xf>
    <xf numFmtId="199" fontId="58" fillId="34" borderId="16" xfId="51" applyFont="1" applyFill="1" applyBorder="1" applyAlignment="1">
      <alignment horizontal="left" vertical="center"/>
    </xf>
    <xf numFmtId="2" fontId="58" fillId="34" borderId="16" xfId="0" applyNumberFormat="1" applyFont="1" applyFill="1" applyBorder="1" applyAlignment="1">
      <alignment horizontal="left" vertical="center" wrapText="1"/>
    </xf>
    <xf numFmtId="199" fontId="58" fillId="34" borderId="16" xfId="51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99" fontId="58" fillId="34" borderId="15" xfId="51" applyFont="1" applyFill="1" applyBorder="1" applyAlignment="1">
      <alignment horizontal="center" vertical="center"/>
    </xf>
    <xf numFmtId="199" fontId="6" fillId="33" borderId="0" xfId="51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left" vertical="center" wrapText="1"/>
    </xf>
    <xf numFmtId="2" fontId="6" fillId="35" borderId="10" xfId="0" applyNumberFormat="1" applyFont="1" applyFill="1" applyBorder="1" applyAlignment="1">
      <alignment horizontal="left" vertical="center"/>
    </xf>
    <xf numFmtId="1" fontId="6" fillId="35" borderId="11" xfId="0" applyNumberFormat="1" applyFont="1" applyFill="1" applyBorder="1" applyAlignment="1">
      <alignment horizontal="left" vertical="center"/>
    </xf>
    <xf numFmtId="199" fontId="6" fillId="35" borderId="15" xfId="51" applyFont="1" applyFill="1" applyBorder="1" applyAlignment="1">
      <alignment horizontal="center" vertical="center"/>
    </xf>
    <xf numFmtId="2" fontId="6" fillId="35" borderId="16" xfId="0" applyNumberFormat="1" applyFont="1" applyFill="1" applyBorder="1" applyAlignment="1">
      <alignment horizontal="left" vertical="center"/>
    </xf>
    <xf numFmtId="1" fontId="6" fillId="35" borderId="21" xfId="0" applyNumberFormat="1" applyFont="1" applyFill="1" applyBorder="1" applyAlignment="1">
      <alignment horizontal="left" vertical="center"/>
    </xf>
    <xf numFmtId="2" fontId="6" fillId="33" borderId="13" xfId="0" applyNumberFormat="1" applyFont="1" applyFill="1" applyBorder="1" applyAlignment="1">
      <alignment horizontal="left" vertical="center"/>
    </xf>
    <xf numFmtId="1" fontId="6" fillId="33" borderId="22" xfId="0" applyNumberFormat="1" applyFont="1" applyFill="1" applyBorder="1" applyAlignment="1">
      <alignment horizontal="left" vertical="center"/>
    </xf>
    <xf numFmtId="2" fontId="6" fillId="35" borderId="12" xfId="0" applyNumberFormat="1" applyFont="1" applyFill="1" applyBorder="1" applyAlignment="1">
      <alignment horizontal="left" vertical="center"/>
    </xf>
    <xf numFmtId="1" fontId="6" fillId="35" borderId="23" xfId="0" applyNumberFormat="1" applyFont="1" applyFill="1" applyBorder="1" applyAlignment="1">
      <alignment horizontal="left" vertical="center"/>
    </xf>
    <xf numFmtId="1" fontId="6" fillId="36" borderId="11" xfId="0" applyNumberFormat="1" applyFont="1" applyFill="1" applyBorder="1" applyAlignment="1">
      <alignment horizontal="left" vertical="center"/>
    </xf>
    <xf numFmtId="2" fontId="7" fillId="36" borderId="10" xfId="0" applyNumberFormat="1" applyFont="1" applyFill="1" applyBorder="1" applyAlignment="1">
      <alignment horizontal="left" vertical="center"/>
    </xf>
    <xf numFmtId="44" fontId="6" fillId="33" borderId="0" xfId="0" applyNumberFormat="1" applyFont="1" applyFill="1" applyAlignment="1">
      <alignment/>
    </xf>
    <xf numFmtId="2" fontId="60" fillId="33" borderId="0" xfId="0" applyNumberFormat="1" applyFont="1" applyFill="1" applyAlignment="1">
      <alignment/>
    </xf>
    <xf numFmtId="0" fontId="61" fillId="33" borderId="0" xfId="0" applyFont="1" applyFill="1" applyAlignment="1">
      <alignment/>
    </xf>
    <xf numFmtId="44" fontId="61" fillId="33" borderId="0" xfId="0" applyNumberFormat="1" applyFont="1" applyFill="1" applyAlignment="1">
      <alignment/>
    </xf>
    <xf numFmtId="0" fontId="62" fillId="33" borderId="0" xfId="0" applyFont="1" applyFill="1" applyAlignment="1">
      <alignment/>
    </xf>
    <xf numFmtId="0" fontId="61" fillId="0" borderId="0" xfId="0" applyFont="1" applyFill="1" applyAlignment="1">
      <alignment/>
    </xf>
    <xf numFmtId="0" fontId="59" fillId="34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199" fontId="6" fillId="36" borderId="0" xfId="51" applyFont="1" applyFill="1" applyBorder="1" applyAlignment="1">
      <alignment horizontal="center" vertical="center"/>
    </xf>
    <xf numFmtId="199" fontId="6" fillId="0" borderId="0" xfId="51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4" fillId="0" borderId="0" xfId="0" applyFont="1" applyFill="1" applyAlignment="1">
      <alignment horizontal="right"/>
    </xf>
    <xf numFmtId="0" fontId="65" fillId="33" borderId="0" xfId="0" applyFont="1" applyFill="1" applyAlignment="1">
      <alignment/>
    </xf>
    <xf numFmtId="0" fontId="63" fillId="0" borderId="0" xfId="0" applyFont="1" applyFill="1" applyAlignment="1">
      <alignment/>
    </xf>
    <xf numFmtId="44" fontId="5" fillId="0" borderId="0" xfId="0" applyNumberFormat="1" applyFont="1" applyFill="1" applyAlignment="1">
      <alignment/>
    </xf>
    <xf numFmtId="44" fontId="0" fillId="33" borderId="0" xfId="0" applyNumberFormat="1" applyFill="1" applyAlignment="1">
      <alignment/>
    </xf>
    <xf numFmtId="213" fontId="6" fillId="33" borderId="11" xfId="0" applyNumberFormat="1" applyFont="1" applyFill="1" applyBorder="1" applyAlignment="1">
      <alignment horizontal="right" vertical="center"/>
    </xf>
    <xf numFmtId="213" fontId="6" fillId="36" borderId="11" xfId="0" applyNumberFormat="1" applyFont="1" applyFill="1" applyBorder="1" applyAlignment="1">
      <alignment horizontal="right" vertical="center"/>
    </xf>
    <xf numFmtId="213" fontId="6" fillId="33" borderId="22" xfId="0" applyNumberFormat="1" applyFont="1" applyFill="1" applyBorder="1" applyAlignment="1">
      <alignment horizontal="right" vertical="center"/>
    </xf>
    <xf numFmtId="213" fontId="6" fillId="35" borderId="23" xfId="0" applyNumberFormat="1" applyFont="1" applyFill="1" applyBorder="1" applyAlignment="1">
      <alignment horizontal="right" vertical="center"/>
    </xf>
    <xf numFmtId="213" fontId="6" fillId="35" borderId="11" xfId="0" applyNumberFormat="1" applyFont="1" applyFill="1" applyBorder="1" applyAlignment="1">
      <alignment horizontal="right" vertical="center"/>
    </xf>
    <xf numFmtId="213" fontId="6" fillId="35" borderId="21" xfId="0" applyNumberFormat="1" applyFont="1" applyFill="1" applyBorder="1" applyAlignment="1">
      <alignment horizontal="right" vertical="center"/>
    </xf>
    <xf numFmtId="213" fontId="0" fillId="33" borderId="0" xfId="0" applyNumberFormat="1" applyFill="1" applyAlignment="1">
      <alignment/>
    </xf>
    <xf numFmtId="199" fontId="6" fillId="35" borderId="24" xfId="51" applyFont="1" applyFill="1" applyBorder="1" applyAlignment="1">
      <alignment horizontal="center" vertical="center"/>
    </xf>
    <xf numFmtId="199" fontId="6" fillId="35" borderId="25" xfId="51" applyFont="1" applyFill="1" applyBorder="1" applyAlignment="1">
      <alignment horizontal="center" vertical="center"/>
    </xf>
    <xf numFmtId="199" fontId="6" fillId="35" borderId="26" xfId="51" applyFont="1" applyFill="1" applyBorder="1" applyAlignment="1">
      <alignment horizontal="center" vertical="center"/>
    </xf>
    <xf numFmtId="2" fontId="6" fillId="35" borderId="27" xfId="0" applyNumberFormat="1" applyFont="1" applyFill="1" applyBorder="1" applyAlignment="1">
      <alignment horizontal="left" vertical="center"/>
    </xf>
    <xf numFmtId="2" fontId="6" fillId="35" borderId="28" xfId="0" applyNumberFormat="1" applyFont="1" applyFill="1" applyBorder="1" applyAlignment="1">
      <alignment horizontal="left" vertical="center"/>
    </xf>
    <xf numFmtId="0" fontId="59" fillId="34" borderId="12" xfId="0" applyFont="1" applyFill="1" applyBorder="1" applyAlignment="1">
      <alignment horizontal="center" vertical="center"/>
    </xf>
    <xf numFmtId="0" fontId="59" fillId="34" borderId="23" xfId="0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wrapText="1"/>
    </xf>
    <xf numFmtId="0" fontId="66" fillId="33" borderId="0" xfId="0" applyFont="1" applyFill="1" applyAlignment="1">
      <alignment horizontal="left" wrapText="1"/>
    </xf>
    <xf numFmtId="0" fontId="58" fillId="34" borderId="29" xfId="0" applyFont="1" applyFill="1" applyBorder="1" applyAlignment="1">
      <alignment horizontal="center"/>
    </xf>
    <xf numFmtId="0" fontId="58" fillId="34" borderId="30" xfId="0" applyFont="1" applyFill="1" applyBorder="1" applyAlignment="1">
      <alignment horizontal="center"/>
    </xf>
    <xf numFmtId="10" fontId="63" fillId="0" borderId="0" xfId="0" applyNumberFormat="1" applyFont="1" applyFill="1" applyAlignment="1">
      <alignment/>
    </xf>
    <xf numFmtId="201" fontId="63" fillId="0" borderId="0" xfId="0" applyNumberFormat="1" applyFont="1" applyFill="1" applyAlignment="1">
      <alignment/>
    </xf>
    <xf numFmtId="2" fontId="56" fillId="0" borderId="0" xfId="0" applyNumberFormat="1" applyFont="1" applyFill="1" applyBorder="1" applyAlignment="1">
      <alignment horizontal="center" vertical="center"/>
    </xf>
    <xf numFmtId="2" fontId="63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99" fontId="63" fillId="0" borderId="0" xfId="51" applyFont="1" applyFill="1" applyBorder="1" applyAlignment="1">
      <alignment horizontal="center" vertical="center"/>
    </xf>
    <xf numFmtId="2" fontId="6" fillId="35" borderId="31" xfId="0" applyNumberFormat="1" applyFont="1" applyFill="1" applyBorder="1" applyAlignment="1">
      <alignment horizontal="left" vertical="center"/>
    </xf>
    <xf numFmtId="2" fontId="6" fillId="35" borderId="32" xfId="0" applyNumberFormat="1" applyFont="1" applyFill="1" applyBorder="1" applyAlignment="1">
      <alignment horizontal="left" vertical="center"/>
    </xf>
    <xf numFmtId="199" fontId="6" fillId="35" borderId="20" xfId="51" applyFont="1" applyFill="1" applyBorder="1" applyAlignment="1">
      <alignment horizontal="center" vertical="center"/>
    </xf>
    <xf numFmtId="2" fontId="6" fillId="35" borderId="33" xfId="0" applyNumberFormat="1" applyFont="1" applyFill="1" applyBorder="1" applyAlignment="1">
      <alignment horizontal="left" vertical="center"/>
    </xf>
    <xf numFmtId="2" fontId="6" fillId="35" borderId="34" xfId="0" applyNumberFormat="1" applyFont="1" applyFill="1" applyBorder="1" applyAlignment="1">
      <alignment horizontal="left" vertical="center"/>
    </xf>
    <xf numFmtId="199" fontId="6" fillId="35" borderId="35" xfId="51" applyFont="1" applyFill="1" applyBorder="1" applyAlignment="1">
      <alignment horizontal="center" vertical="center"/>
    </xf>
    <xf numFmtId="2" fontId="6" fillId="35" borderId="36" xfId="0" applyNumberFormat="1" applyFont="1" applyFill="1" applyBorder="1" applyAlignment="1">
      <alignment horizontal="left" vertical="center"/>
    </xf>
    <xf numFmtId="2" fontId="6" fillId="35" borderId="37" xfId="0" applyNumberFormat="1" applyFont="1" applyFill="1" applyBorder="1" applyAlignment="1">
      <alignment horizontal="left" vertical="center"/>
    </xf>
    <xf numFmtId="199" fontId="6" fillId="35" borderId="38" xfId="5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left" vertical="center"/>
    </xf>
    <xf numFmtId="2" fontId="7" fillId="0" borderId="39" xfId="0" applyNumberFormat="1" applyFont="1" applyFill="1" applyBorder="1" applyAlignment="1">
      <alignment horizontal="left" vertical="center"/>
    </xf>
    <xf numFmtId="199" fontId="6" fillId="0" borderId="40" xfId="51" applyFont="1" applyFill="1" applyBorder="1" applyAlignment="1">
      <alignment horizontal="center" vertical="center"/>
    </xf>
    <xf numFmtId="0" fontId="67" fillId="34" borderId="41" xfId="0" applyFont="1" applyFill="1" applyBorder="1" applyAlignment="1">
      <alignment horizontal="center" vertical="center"/>
    </xf>
    <xf numFmtId="0" fontId="67" fillId="34" borderId="42" xfId="0" applyFont="1" applyFill="1" applyBorder="1" applyAlignment="1">
      <alignment horizontal="center" vertical="center"/>
    </xf>
    <xf numFmtId="0" fontId="67" fillId="34" borderId="24" xfId="0" applyFont="1" applyFill="1" applyBorder="1" applyAlignment="1">
      <alignment horizontal="center" vertical="center"/>
    </xf>
    <xf numFmtId="2" fontId="68" fillId="0" borderId="29" xfId="0" applyNumberFormat="1" applyFont="1" applyFill="1" applyBorder="1" applyAlignment="1">
      <alignment horizontal="left" vertical="center"/>
    </xf>
    <xf numFmtId="2" fontId="68" fillId="0" borderId="39" xfId="0" applyNumberFormat="1" applyFont="1" applyFill="1" applyBorder="1" applyAlignment="1">
      <alignment horizontal="left" vertical="center"/>
    </xf>
    <xf numFmtId="2" fontId="68" fillId="0" borderId="4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0</xdr:row>
      <xdr:rowOff>0</xdr:rowOff>
    </xdr:from>
    <xdr:to>
      <xdr:col>10</xdr:col>
      <xdr:colOff>142875</xdr:colOff>
      <xdr:row>0</xdr:row>
      <xdr:rowOff>2266950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0"/>
          <a:ext cx="53149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8"/>
  <sheetViews>
    <sheetView showGridLines="0" tabSelected="1" zoomScale="70" zoomScaleNormal="70" workbookViewId="0" topLeftCell="C4">
      <selection activeCell="I32" sqref="I32"/>
    </sheetView>
  </sheetViews>
  <sheetFormatPr defaultColWidth="11.421875" defaultRowHeight="12.75"/>
  <cols>
    <col min="1" max="1" width="7.140625" style="1" customWidth="1"/>
    <col min="2" max="2" width="57.00390625" style="1" customWidth="1"/>
    <col min="3" max="3" width="17.140625" style="1" customWidth="1"/>
    <col min="4" max="4" width="19.421875" style="1" bestFit="1" customWidth="1"/>
    <col min="5" max="6" width="19.421875" style="1" customWidth="1"/>
    <col min="7" max="7" width="18.28125" style="1" customWidth="1"/>
    <col min="8" max="8" width="6.28125" style="1" customWidth="1"/>
    <col min="9" max="9" width="58.7109375" style="1" customWidth="1"/>
    <col min="10" max="10" width="21.7109375" style="1" customWidth="1"/>
    <col min="11" max="11" width="17.28125" style="1" customWidth="1"/>
    <col min="12" max="16384" width="11.421875" style="1" customWidth="1"/>
  </cols>
  <sheetData>
    <row r="1" spans="2:11" ht="297" customHeight="1">
      <c r="B1" s="92" t="s">
        <v>72</v>
      </c>
      <c r="C1" s="93"/>
      <c r="D1" s="93"/>
      <c r="E1" s="93"/>
      <c r="F1" s="93"/>
      <c r="G1" s="93"/>
      <c r="H1" s="93"/>
      <c r="I1" s="93"/>
      <c r="J1" s="93"/>
      <c r="K1" s="93"/>
    </row>
    <row r="2" ht="12.75"/>
    <row r="3" ht="13.5" thickBot="1"/>
    <row r="4" spans="2:16" ht="27" thickBot="1">
      <c r="B4" s="89" t="s">
        <v>86</v>
      </c>
      <c r="C4" s="90"/>
      <c r="D4" s="91"/>
      <c r="E4" s="67"/>
      <c r="F4" s="67"/>
      <c r="G4" s="96">
        <v>1.0212</v>
      </c>
      <c r="H4" s="62">
        <f>113.43+5.76</f>
        <v>119.19000000000001</v>
      </c>
      <c r="I4" s="94" t="s">
        <v>59</v>
      </c>
      <c r="J4" s="95"/>
      <c r="K4" s="3"/>
      <c r="L4" s="3"/>
      <c r="M4" s="2"/>
      <c r="N4" s="2"/>
      <c r="O4" s="2"/>
      <c r="P4" s="2"/>
    </row>
    <row r="5" spans="2:15" ht="42.75" thickBot="1">
      <c r="B5" s="26" t="s">
        <v>0</v>
      </c>
      <c r="C5" s="49" t="s">
        <v>78</v>
      </c>
      <c r="D5" s="27" t="s">
        <v>74</v>
      </c>
      <c r="E5" s="68"/>
      <c r="F5" s="68"/>
      <c r="G5" s="97">
        <v>1.0212</v>
      </c>
      <c r="H5" s="71"/>
      <c r="I5" s="26" t="s">
        <v>0</v>
      </c>
      <c r="J5" s="35" t="s">
        <v>74</v>
      </c>
      <c r="K5" s="5"/>
      <c r="L5" s="2"/>
      <c r="M5" s="2"/>
      <c r="N5" s="2"/>
      <c r="O5" s="2"/>
    </row>
    <row r="6" spans="2:15" ht="21">
      <c r="B6" s="60" t="s">
        <v>71</v>
      </c>
      <c r="C6" s="59"/>
      <c r="D6" s="59"/>
      <c r="E6" s="69"/>
      <c r="F6" s="69"/>
      <c r="G6" s="63"/>
      <c r="H6" s="71"/>
      <c r="I6" s="13" t="s">
        <v>76</v>
      </c>
      <c r="J6" s="37">
        <f>D11</f>
        <v>973.1252309839417</v>
      </c>
      <c r="L6" s="4"/>
      <c r="M6" s="4"/>
      <c r="N6" s="4"/>
      <c r="O6" s="4"/>
    </row>
    <row r="7" spans="2:10" ht="18.75">
      <c r="B7" s="11" t="s">
        <v>1</v>
      </c>
      <c r="C7" s="12">
        <v>10</v>
      </c>
      <c r="D7" s="77">
        <f>(E7*$G$5)</f>
        <v>883.9325755955678</v>
      </c>
      <c r="E7" s="48">
        <v>865.5822322714137</v>
      </c>
      <c r="F7" s="83"/>
      <c r="G7" s="64"/>
      <c r="H7" s="71"/>
      <c r="I7" s="15" t="s">
        <v>53</v>
      </c>
      <c r="J7" s="38">
        <f>D42</f>
        <v>66.40667003156906</v>
      </c>
    </row>
    <row r="8" spans="2:15" ht="18.75">
      <c r="B8" s="11" t="s">
        <v>57</v>
      </c>
      <c r="C8" s="12">
        <v>6</v>
      </c>
      <c r="D8" s="77">
        <f>(E8*$G$5)</f>
        <v>991.1588906654996</v>
      </c>
      <c r="E8" s="48">
        <v>970.5825408005282</v>
      </c>
      <c r="F8" s="83"/>
      <c r="G8" s="64"/>
      <c r="H8" s="71"/>
      <c r="I8" s="15" t="s">
        <v>54</v>
      </c>
      <c r="J8" s="38">
        <f>D43</f>
        <v>157.660764702913</v>
      </c>
      <c r="K8" s="3"/>
      <c r="N8" s="2"/>
      <c r="O8" s="2"/>
    </row>
    <row r="9" spans="2:15" ht="21">
      <c r="B9" s="60" t="s">
        <v>62</v>
      </c>
      <c r="C9" s="59"/>
      <c r="D9" s="78"/>
      <c r="E9" s="69"/>
      <c r="F9" s="83"/>
      <c r="G9" s="64"/>
      <c r="H9" s="71"/>
      <c r="I9" s="15" t="s">
        <v>55</v>
      </c>
      <c r="J9" s="38">
        <f>D44</f>
        <v>157.660764702913</v>
      </c>
      <c r="K9" s="3"/>
      <c r="L9" s="2"/>
      <c r="M9" s="2"/>
      <c r="N9" s="2"/>
      <c r="O9" s="2"/>
    </row>
    <row r="10" spans="2:15" ht="18.75">
      <c r="B10" s="11" t="s">
        <v>2</v>
      </c>
      <c r="C10" s="14">
        <v>2.5</v>
      </c>
      <c r="D10" s="77">
        <f aca="true" t="shared" si="0" ref="D10:D15">(E10*$G$5)</f>
        <v>854.9937447453182</v>
      </c>
      <c r="E10" s="48">
        <v>837.2441683757521</v>
      </c>
      <c r="F10" s="83"/>
      <c r="G10" s="64"/>
      <c r="H10" s="71"/>
      <c r="I10" s="15" t="s">
        <v>56</v>
      </c>
      <c r="J10" s="38">
        <f>D45</f>
        <v>143.52967709903768</v>
      </c>
      <c r="K10" s="3"/>
      <c r="L10" s="2"/>
      <c r="M10" s="2"/>
      <c r="N10" s="2"/>
      <c r="O10" s="2"/>
    </row>
    <row r="11" spans="2:15" ht="18.75">
      <c r="B11" s="6" t="s">
        <v>2</v>
      </c>
      <c r="C11" s="7">
        <v>5</v>
      </c>
      <c r="D11" s="77">
        <f t="shared" si="0"/>
        <v>973.1252309839417</v>
      </c>
      <c r="E11" s="48">
        <v>952.9232579161198</v>
      </c>
      <c r="F11" s="83"/>
      <c r="G11" s="64"/>
      <c r="H11" s="72"/>
      <c r="I11" s="16" t="s">
        <v>58</v>
      </c>
      <c r="J11" s="39">
        <f>D46*5</f>
        <v>62.07922115510422</v>
      </c>
      <c r="K11" s="3"/>
      <c r="L11" s="2"/>
      <c r="M11" s="2"/>
      <c r="N11" s="2"/>
      <c r="O11" s="2"/>
    </row>
    <row r="12" spans="2:15" ht="53.25" thickBot="1">
      <c r="B12" s="6" t="s">
        <v>2</v>
      </c>
      <c r="C12" s="7">
        <v>10</v>
      </c>
      <c r="D12" s="77">
        <f t="shared" si="0"/>
        <v>1238.2798257782395</v>
      </c>
      <c r="E12" s="48">
        <v>1212.5732724032896</v>
      </c>
      <c r="F12" s="83"/>
      <c r="G12" s="64"/>
      <c r="H12" s="71"/>
      <c r="I12" s="43" t="s">
        <v>73</v>
      </c>
      <c r="J12" s="44">
        <f>SUM(J6:J11)</f>
        <v>1560.4623286754786</v>
      </c>
      <c r="K12" s="10"/>
      <c r="L12" s="2"/>
      <c r="M12" s="2"/>
      <c r="N12" s="2"/>
      <c r="O12" s="2"/>
    </row>
    <row r="13" spans="2:14" ht="18.75">
      <c r="B13" s="6" t="s">
        <v>2</v>
      </c>
      <c r="C13" s="7">
        <v>25</v>
      </c>
      <c r="D13" s="77">
        <f t="shared" si="0"/>
        <v>2288.0245061422056</v>
      </c>
      <c r="E13" s="48">
        <v>2240.5253683335345</v>
      </c>
      <c r="F13" s="83"/>
      <c r="G13" s="64"/>
      <c r="H13" s="71"/>
      <c r="I13" s="10"/>
      <c r="J13" s="40"/>
      <c r="K13" s="45"/>
      <c r="L13" s="3"/>
      <c r="M13" s="2"/>
      <c r="N13" s="2"/>
    </row>
    <row r="14" spans="2:16" ht="18.75">
      <c r="B14" s="6" t="s">
        <v>2</v>
      </c>
      <c r="C14" s="7">
        <v>50</v>
      </c>
      <c r="D14" s="77">
        <f t="shared" si="0"/>
        <v>4030.837662383048</v>
      </c>
      <c r="E14" s="48">
        <v>3947.157914593662</v>
      </c>
      <c r="F14" s="83"/>
      <c r="G14" s="64"/>
      <c r="H14" s="73"/>
      <c r="I14" s="46"/>
      <c r="J14" s="75"/>
      <c r="K14" s="10"/>
      <c r="O14" s="2"/>
      <c r="P14" s="2"/>
    </row>
    <row r="15" spans="2:16" ht="19.5" thickBot="1">
      <c r="B15" s="6" t="s">
        <v>2</v>
      </c>
      <c r="C15" s="7">
        <v>100</v>
      </c>
      <c r="D15" s="77">
        <f t="shared" si="0"/>
        <v>7148.992752453056</v>
      </c>
      <c r="E15" s="48">
        <v>7000.58044697714</v>
      </c>
      <c r="F15" s="83"/>
      <c r="G15" s="64"/>
      <c r="H15" s="74"/>
      <c r="I15" s="10"/>
      <c r="J15" s="61"/>
      <c r="K15" s="61"/>
      <c r="L15" s="3"/>
      <c r="M15" s="2"/>
      <c r="N15" s="2"/>
      <c r="O15" s="2"/>
      <c r="P15" s="2"/>
    </row>
    <row r="16" spans="2:16" ht="27" thickBot="1">
      <c r="B16" s="60" t="s">
        <v>3</v>
      </c>
      <c r="C16" s="59"/>
      <c r="D16" s="78"/>
      <c r="E16" s="69"/>
      <c r="F16" s="83"/>
      <c r="G16" s="64"/>
      <c r="H16" s="72"/>
      <c r="I16" s="33" t="s">
        <v>61</v>
      </c>
      <c r="J16" s="28"/>
      <c r="K16" s="10"/>
      <c r="L16" s="3"/>
      <c r="M16" s="2"/>
      <c r="N16" s="2"/>
      <c r="P16" s="2"/>
    </row>
    <row r="17" spans="2:16" ht="18.75">
      <c r="B17" s="6" t="s">
        <v>3</v>
      </c>
      <c r="C17" s="7">
        <v>2</v>
      </c>
      <c r="D17" s="77">
        <f aca="true" t="shared" si="1" ref="D17:D22">(E17*$G$5)</f>
        <v>858.4399676687576</v>
      </c>
      <c r="E17" s="48">
        <v>840.6188480892652</v>
      </c>
      <c r="F17" s="83"/>
      <c r="G17" s="64"/>
      <c r="H17" s="66"/>
      <c r="I17" s="13" t="s">
        <v>80</v>
      </c>
      <c r="J17" s="17">
        <v>0</v>
      </c>
      <c r="K17" s="10"/>
      <c r="L17" s="4"/>
      <c r="M17" s="2"/>
      <c r="N17" s="2"/>
      <c r="O17" s="2"/>
      <c r="P17" s="2"/>
    </row>
    <row r="18" spans="2:16" ht="18.75">
      <c r="B18" s="6" t="s">
        <v>3</v>
      </c>
      <c r="C18" s="7">
        <v>3.5</v>
      </c>
      <c r="D18" s="77">
        <f t="shared" si="1"/>
        <v>1003.0554410313447</v>
      </c>
      <c r="E18" s="48">
        <v>982.2321200855313</v>
      </c>
      <c r="F18" s="83"/>
      <c r="G18" s="63"/>
      <c r="H18" s="66"/>
      <c r="I18" s="15" t="s">
        <v>79</v>
      </c>
      <c r="J18" s="18">
        <v>0.05</v>
      </c>
      <c r="K18" s="10"/>
      <c r="L18" s="3"/>
      <c r="M18" s="2"/>
      <c r="N18" s="2"/>
      <c r="O18" s="2"/>
      <c r="P18" s="2"/>
    </row>
    <row r="19" spans="2:16" ht="18.75">
      <c r="B19" s="11" t="s">
        <v>3</v>
      </c>
      <c r="C19" s="12">
        <v>5</v>
      </c>
      <c r="D19" s="77">
        <f t="shared" si="1"/>
        <v>1135.4281681179698</v>
      </c>
      <c r="E19" s="48">
        <v>1111.8568038758026</v>
      </c>
      <c r="F19" s="83"/>
      <c r="G19" s="63"/>
      <c r="H19" s="65"/>
      <c r="I19" s="15" t="s">
        <v>81</v>
      </c>
      <c r="J19" s="18">
        <v>0.1</v>
      </c>
      <c r="K19" s="10"/>
      <c r="L19" s="3"/>
      <c r="M19" s="2"/>
      <c r="N19" s="2"/>
      <c r="O19" s="2"/>
      <c r="P19" s="2"/>
    </row>
    <row r="20" spans="2:16" ht="18.75">
      <c r="B20" s="11" t="s">
        <v>3</v>
      </c>
      <c r="C20" s="12">
        <v>7</v>
      </c>
      <c r="D20" s="77">
        <f t="shared" si="1"/>
        <v>1451.6466596545526</v>
      </c>
      <c r="E20" s="48">
        <v>1421.510634209315</v>
      </c>
      <c r="F20" s="83"/>
      <c r="G20" s="63"/>
      <c r="H20" s="63"/>
      <c r="I20" s="15" t="s">
        <v>82</v>
      </c>
      <c r="J20" s="18">
        <v>0.15</v>
      </c>
      <c r="K20" s="10"/>
      <c r="L20" s="3"/>
      <c r="M20" s="2"/>
      <c r="N20" s="2"/>
      <c r="O20" s="2"/>
      <c r="P20" s="2"/>
    </row>
    <row r="21" spans="2:16" ht="19.5" thickBot="1">
      <c r="B21" s="11" t="s">
        <v>3</v>
      </c>
      <c r="C21" s="12">
        <v>10</v>
      </c>
      <c r="D21" s="77">
        <f t="shared" si="1"/>
        <v>1977.3923577006979</v>
      </c>
      <c r="E21" s="48">
        <v>1936.341909225125</v>
      </c>
      <c r="F21" s="83"/>
      <c r="G21" s="63"/>
      <c r="H21" s="63"/>
      <c r="I21" s="19" t="s">
        <v>60</v>
      </c>
      <c r="J21" s="20">
        <v>0.2</v>
      </c>
      <c r="K21" s="21"/>
      <c r="L21" s="3"/>
      <c r="M21" s="2"/>
      <c r="N21" s="2"/>
      <c r="O21" s="2"/>
      <c r="P21" s="2"/>
    </row>
    <row r="22" spans="2:16" ht="18.75">
      <c r="B22" s="11" t="s">
        <v>3</v>
      </c>
      <c r="C22" s="12">
        <v>20</v>
      </c>
      <c r="D22" s="77">
        <f t="shared" si="1"/>
        <v>3294.117029475948</v>
      </c>
      <c r="E22" s="48">
        <v>3225.7315212259573</v>
      </c>
      <c r="F22" s="83"/>
      <c r="G22" s="63"/>
      <c r="H22" s="63"/>
      <c r="K22" s="10"/>
      <c r="L22" s="3"/>
      <c r="M22" s="2"/>
      <c r="N22" s="2"/>
      <c r="O22" s="2"/>
      <c r="P22" s="2"/>
    </row>
    <row r="23" spans="2:16" ht="21">
      <c r="B23" s="60" t="s">
        <v>63</v>
      </c>
      <c r="C23" s="59"/>
      <c r="D23" s="78"/>
      <c r="E23" s="69"/>
      <c r="F23" s="83"/>
      <c r="G23" s="63"/>
      <c r="H23" s="63"/>
      <c r="I23" s="10"/>
      <c r="J23" s="10"/>
      <c r="K23" s="10"/>
      <c r="L23" s="3"/>
      <c r="M23" s="2"/>
      <c r="N23" s="2"/>
      <c r="O23" s="2"/>
      <c r="P23" s="2"/>
    </row>
    <row r="24" spans="2:16" ht="19.5" thickBot="1">
      <c r="B24" s="11" t="s">
        <v>4</v>
      </c>
      <c r="C24" s="12">
        <v>10</v>
      </c>
      <c r="D24" s="77">
        <f>(E24*$G$5)</f>
        <v>1669.7343468506413</v>
      </c>
      <c r="E24" s="48">
        <v>1635.0708449379565</v>
      </c>
      <c r="F24" s="83"/>
      <c r="G24" s="63"/>
      <c r="H24" s="63"/>
      <c r="K24" s="45"/>
      <c r="L24" s="3"/>
      <c r="M24" s="2"/>
      <c r="N24" s="2"/>
      <c r="O24" s="2"/>
      <c r="P24" s="2"/>
    </row>
    <row r="25" spans="2:16" ht="26.25">
      <c r="B25" s="11" t="s">
        <v>4</v>
      </c>
      <c r="C25" s="12">
        <v>50</v>
      </c>
      <c r="D25" s="77">
        <f>(E25*$G$5)</f>
        <v>4774.844145580343</v>
      </c>
      <c r="E25" s="48">
        <v>4675.718904798612</v>
      </c>
      <c r="F25" s="83"/>
      <c r="G25" s="63"/>
      <c r="H25" s="63"/>
      <c r="I25" s="34" t="s">
        <v>68</v>
      </c>
      <c r="J25" s="47" t="s">
        <v>74</v>
      </c>
      <c r="K25" s="29"/>
      <c r="L25" s="30"/>
      <c r="M25" s="3"/>
      <c r="N25" s="3"/>
      <c r="O25" s="2"/>
      <c r="P25" s="2"/>
    </row>
    <row r="26" spans="2:16" ht="21">
      <c r="B26" s="60" t="s">
        <v>64</v>
      </c>
      <c r="C26" s="59"/>
      <c r="D26" s="78"/>
      <c r="E26" s="69"/>
      <c r="F26" s="83"/>
      <c r="G26" s="63"/>
      <c r="H26" s="63"/>
      <c r="I26" s="6" t="s">
        <v>75</v>
      </c>
      <c r="J26" s="36">
        <f>(570.19*2.12%)+570.19</f>
        <v>582.2780280000001</v>
      </c>
      <c r="K26" s="29"/>
      <c r="L26" s="31"/>
      <c r="O26" s="2"/>
      <c r="P26" s="2"/>
    </row>
    <row r="27" spans="2:16" ht="18.75">
      <c r="B27" s="11" t="s">
        <v>50</v>
      </c>
      <c r="C27" s="12">
        <v>2.5</v>
      </c>
      <c r="D27" s="77">
        <f>(E27*$G$5)</f>
        <v>1212.5669113631727</v>
      </c>
      <c r="E27" s="48">
        <v>1187.3941552714184</v>
      </c>
      <c r="F27" s="83"/>
      <c r="G27" s="63"/>
      <c r="H27" s="63"/>
      <c r="I27" s="11" t="s">
        <v>69</v>
      </c>
      <c r="J27" s="36">
        <f>(103.17*2.12%)+103.17</f>
        <v>105.357204</v>
      </c>
      <c r="K27" s="10"/>
      <c r="L27" s="31"/>
      <c r="O27" s="2"/>
      <c r="P27" s="2"/>
    </row>
    <row r="28" spans="2:16" ht="18.75">
      <c r="B28" s="11" t="s">
        <v>50</v>
      </c>
      <c r="C28" s="12">
        <v>5</v>
      </c>
      <c r="D28" s="77">
        <f>(E28*$G$5)</f>
        <v>1346.261477379336</v>
      </c>
      <c r="E28" s="48">
        <v>1318.3132367600233</v>
      </c>
      <c r="F28" s="83"/>
      <c r="G28" s="63"/>
      <c r="H28" s="63"/>
      <c r="I28" s="15" t="s">
        <v>55</v>
      </c>
      <c r="J28" s="36">
        <f>166.38+(166.38*2.12%)</f>
        <v>169.907256</v>
      </c>
      <c r="K28" s="30"/>
      <c r="L28" s="32"/>
      <c r="M28" s="4"/>
      <c r="N28" s="2"/>
      <c r="O28" s="2"/>
      <c r="P28" s="2"/>
    </row>
    <row r="29" spans="2:15" ht="27" thickBot="1">
      <c r="B29" s="11" t="s">
        <v>50</v>
      </c>
      <c r="C29" s="12">
        <v>10</v>
      </c>
      <c r="D29" s="77">
        <f>(E29*$G$5)</f>
        <v>1696.2812786855459</v>
      </c>
      <c r="E29" s="48">
        <v>1661.0666653795004</v>
      </c>
      <c r="F29" s="83"/>
      <c r="G29" s="63"/>
      <c r="H29" s="10"/>
      <c r="I29" s="41" t="s">
        <v>73</v>
      </c>
      <c r="J29" s="42">
        <f>SUM(J26:J28)</f>
        <v>857.542488</v>
      </c>
      <c r="K29" s="3"/>
      <c r="L29" s="2"/>
      <c r="M29" s="2"/>
      <c r="N29" s="2"/>
      <c r="O29" s="2"/>
    </row>
    <row r="30" spans="2:15" ht="18.75">
      <c r="B30" s="11" t="s">
        <v>50</v>
      </c>
      <c r="C30" s="12">
        <v>25</v>
      </c>
      <c r="D30" s="77">
        <f>(E30*$G$5)</f>
        <v>3437.1746212430025</v>
      </c>
      <c r="E30" s="48">
        <v>3365.8192530777537</v>
      </c>
      <c r="F30" s="83"/>
      <c r="G30" s="63"/>
      <c r="H30" s="10"/>
      <c r="J30" s="76"/>
      <c r="K30" s="3"/>
      <c r="L30" s="2"/>
      <c r="M30" s="2"/>
      <c r="N30" s="2"/>
      <c r="O30" s="2"/>
    </row>
    <row r="31" spans="2:15" ht="21">
      <c r="B31" s="60" t="s">
        <v>65</v>
      </c>
      <c r="C31" s="59"/>
      <c r="D31" s="78"/>
      <c r="E31" s="69"/>
      <c r="F31" s="83"/>
      <c r="G31" s="10"/>
      <c r="H31" s="10"/>
      <c r="J31" s="76"/>
      <c r="K31" s="3"/>
      <c r="L31" s="2"/>
      <c r="M31" s="2"/>
      <c r="N31" s="2"/>
      <c r="O31" s="2"/>
    </row>
    <row r="32" spans="2:15" ht="18.75">
      <c r="B32" s="11" t="s">
        <v>39</v>
      </c>
      <c r="C32" s="12" t="s">
        <v>40</v>
      </c>
      <c r="D32" s="77">
        <f>(E32*$G$5)</f>
        <v>225.57810779681083</v>
      </c>
      <c r="E32" s="48">
        <v>220.8951310192037</v>
      </c>
      <c r="F32" s="83"/>
      <c r="G32" s="10"/>
      <c r="H32" s="10"/>
      <c r="J32" s="76"/>
      <c r="K32" s="3"/>
      <c r="L32" s="2"/>
      <c r="M32" s="2"/>
      <c r="N32" s="2"/>
      <c r="O32" s="2"/>
    </row>
    <row r="33" spans="2:15" ht="18.75">
      <c r="B33" s="11" t="s">
        <v>5</v>
      </c>
      <c r="C33" s="12" t="s">
        <v>7</v>
      </c>
      <c r="D33" s="77">
        <f>(E33*$G$5)</f>
        <v>39.79800216</v>
      </c>
      <c r="E33" s="70">
        <v>38.9718</v>
      </c>
      <c r="F33" s="83"/>
      <c r="G33" s="10"/>
      <c r="H33" s="10"/>
      <c r="K33" s="24"/>
      <c r="L33" s="2"/>
      <c r="M33" s="2"/>
      <c r="N33" s="2"/>
      <c r="O33" s="2"/>
    </row>
    <row r="34" spans="2:16" ht="18.75">
      <c r="B34" s="11" t="s">
        <v>6</v>
      </c>
      <c r="C34" s="12" t="s">
        <v>7</v>
      </c>
      <c r="D34" s="77">
        <f>(E34*$G$5)</f>
        <v>50.22128844</v>
      </c>
      <c r="E34" s="70">
        <v>49.1787</v>
      </c>
      <c r="F34" s="83"/>
      <c r="G34" s="10"/>
      <c r="H34" s="10"/>
      <c r="I34" s="22"/>
      <c r="J34" s="23"/>
      <c r="L34" s="3"/>
      <c r="M34" s="2"/>
      <c r="N34" s="2"/>
      <c r="O34" s="2"/>
      <c r="P34" s="2"/>
    </row>
    <row r="35" spans="2:16" ht="18.75">
      <c r="B35" s="11" t="s">
        <v>46</v>
      </c>
      <c r="C35" s="12" t="s">
        <v>40</v>
      </c>
      <c r="D35" s="77">
        <f>(E35*$G$5)</f>
        <v>206.11245594158586</v>
      </c>
      <c r="E35" s="48">
        <v>201.8335839615999</v>
      </c>
      <c r="F35" s="83"/>
      <c r="G35" s="10"/>
      <c r="H35" s="10"/>
      <c r="L35" s="3"/>
      <c r="M35" s="2"/>
      <c r="N35" s="2"/>
      <c r="O35" s="2"/>
      <c r="P35" s="2"/>
    </row>
    <row r="36" spans="2:8" ht="21">
      <c r="B36" s="60" t="s">
        <v>66</v>
      </c>
      <c r="C36" s="59"/>
      <c r="D36" s="78"/>
      <c r="E36" s="69"/>
      <c r="F36" s="83"/>
      <c r="G36" s="10"/>
      <c r="H36" s="10"/>
    </row>
    <row r="37" spans="2:11" ht="18.75">
      <c r="B37" s="11" t="s">
        <v>43</v>
      </c>
      <c r="C37" s="12" t="s">
        <v>8</v>
      </c>
      <c r="D37" s="77">
        <f>(E37*$G$5)</f>
        <v>145.6697972706722</v>
      </c>
      <c r="E37" s="48">
        <v>142.64570825565235</v>
      </c>
      <c r="F37" s="83"/>
      <c r="G37" s="10"/>
      <c r="H37" s="10"/>
      <c r="K37" s="9"/>
    </row>
    <row r="38" spans="2:11" ht="18.75">
      <c r="B38" s="11" t="s">
        <v>45</v>
      </c>
      <c r="C38" s="12" t="s">
        <v>8</v>
      </c>
      <c r="D38" s="77">
        <f>(E38*$G$5)</f>
        <v>19.937737187203332</v>
      </c>
      <c r="E38" s="48">
        <v>19.523831949866167</v>
      </c>
      <c r="F38" s="83"/>
      <c r="G38" s="10"/>
      <c r="H38" s="10"/>
      <c r="I38" s="8"/>
      <c r="J38" s="8"/>
      <c r="K38" s="10"/>
    </row>
    <row r="39" spans="2:11" ht="21">
      <c r="B39" s="60" t="s">
        <v>67</v>
      </c>
      <c r="C39" s="59"/>
      <c r="D39" s="78"/>
      <c r="E39" s="69"/>
      <c r="F39" s="83"/>
      <c r="G39" s="10"/>
      <c r="H39" s="10"/>
      <c r="I39" s="10"/>
      <c r="J39" s="10"/>
      <c r="K39" s="10"/>
    </row>
    <row r="40" spans="2:11" ht="18.75">
      <c r="B40" s="11" t="s">
        <v>51</v>
      </c>
      <c r="C40" s="12" t="s">
        <v>8</v>
      </c>
      <c r="D40" s="77">
        <f aca="true" t="shared" si="2" ref="D40:D46">(E40*$G$5)</f>
        <v>328.63433576760383</v>
      </c>
      <c r="E40" s="48">
        <v>321.81192300000373</v>
      </c>
      <c r="F40" s="83"/>
      <c r="G40" s="10"/>
      <c r="H40" s="10"/>
      <c r="I40" s="10"/>
      <c r="J40" s="10"/>
      <c r="K40" s="10"/>
    </row>
    <row r="41" spans="2:11" ht="19.5" thickBot="1">
      <c r="B41" s="55" t="s">
        <v>52</v>
      </c>
      <c r="C41" s="56" t="s">
        <v>8</v>
      </c>
      <c r="D41" s="79">
        <f t="shared" si="2"/>
        <v>731.1814983452264</v>
      </c>
      <c r="E41" s="48">
        <v>716.0022506318314</v>
      </c>
      <c r="F41" s="83"/>
      <c r="G41" s="10"/>
      <c r="H41" s="10"/>
      <c r="I41" s="10"/>
      <c r="J41" s="10"/>
      <c r="K41" s="10"/>
    </row>
    <row r="42" spans="2:11" ht="18.75">
      <c r="B42" s="57" t="s">
        <v>53</v>
      </c>
      <c r="C42" s="58" t="s">
        <v>8</v>
      </c>
      <c r="D42" s="80">
        <f t="shared" si="2"/>
        <v>66.40667003156906</v>
      </c>
      <c r="E42" s="84">
        <v>65.02807484485807</v>
      </c>
      <c r="F42" s="83"/>
      <c r="G42" s="10"/>
      <c r="H42" s="10"/>
      <c r="I42" s="10"/>
      <c r="J42" s="10"/>
      <c r="K42" s="10"/>
    </row>
    <row r="43" spans="2:11" ht="18.75">
      <c r="B43" s="50" t="s">
        <v>54</v>
      </c>
      <c r="C43" s="51" t="s">
        <v>8</v>
      </c>
      <c r="D43" s="81">
        <f t="shared" si="2"/>
        <v>157.660764702913</v>
      </c>
      <c r="E43" s="85">
        <v>154.3877445191079</v>
      </c>
      <c r="F43" s="83"/>
      <c r="G43" s="10"/>
      <c r="H43" s="10"/>
      <c r="I43" s="10"/>
      <c r="J43" s="10"/>
      <c r="K43" s="10"/>
    </row>
    <row r="44" spans="2:11" ht="18.75">
      <c r="B44" s="50" t="s">
        <v>55</v>
      </c>
      <c r="C44" s="51" t="s">
        <v>8</v>
      </c>
      <c r="D44" s="81">
        <f t="shared" si="2"/>
        <v>157.660764702913</v>
      </c>
      <c r="E44" s="85">
        <v>154.3877445191079</v>
      </c>
      <c r="F44" s="83"/>
      <c r="G44" s="10"/>
      <c r="H44" s="10"/>
      <c r="I44" s="10"/>
      <c r="J44" s="10"/>
      <c r="K44" s="10"/>
    </row>
    <row r="45" spans="2:11" ht="18.75">
      <c r="B45" s="50" t="s">
        <v>56</v>
      </c>
      <c r="C45" s="51" t="s">
        <v>8</v>
      </c>
      <c r="D45" s="81">
        <f t="shared" si="2"/>
        <v>143.52967709903768</v>
      </c>
      <c r="E45" s="85">
        <v>140.55001674406353</v>
      </c>
      <c r="F45" s="83"/>
      <c r="G45" s="10"/>
      <c r="H45" s="10"/>
      <c r="I45" s="10"/>
      <c r="J45" s="10"/>
      <c r="K45" s="10"/>
    </row>
    <row r="46" spans="2:11" ht="19.5" thickBot="1">
      <c r="B46" s="53" t="s">
        <v>58</v>
      </c>
      <c r="C46" s="54" t="s">
        <v>8</v>
      </c>
      <c r="D46" s="82">
        <f t="shared" si="2"/>
        <v>12.415844231020845</v>
      </c>
      <c r="E46" s="86">
        <v>12.15809266649123</v>
      </c>
      <c r="F46" s="83"/>
      <c r="G46" s="10"/>
      <c r="H46" s="10"/>
      <c r="I46" s="10"/>
      <c r="J46" s="10"/>
      <c r="K46" s="10"/>
    </row>
    <row r="47" spans="2:11" ht="18.75">
      <c r="B47" s="22"/>
      <c r="C47" s="25"/>
      <c r="D47" s="24"/>
      <c r="E47" s="24"/>
      <c r="F47" s="24"/>
      <c r="G47" s="10"/>
      <c r="H47" s="10"/>
      <c r="I47" s="10"/>
      <c r="J47" s="10"/>
      <c r="K47" s="10"/>
    </row>
    <row r="48" spans="2:11" ht="19.5" thickBot="1">
      <c r="B48" s="22"/>
      <c r="C48" s="25"/>
      <c r="D48" s="24"/>
      <c r="E48" s="99"/>
      <c r="F48" s="99"/>
      <c r="G48" s="10"/>
      <c r="H48" s="10"/>
      <c r="I48" s="10"/>
      <c r="J48" s="10"/>
      <c r="K48" s="10"/>
    </row>
    <row r="49" spans="2:11" ht="27" thickBot="1">
      <c r="B49" s="114" t="s">
        <v>70</v>
      </c>
      <c r="C49" s="115"/>
      <c r="D49" s="116"/>
      <c r="E49" s="100"/>
      <c r="F49" s="100"/>
      <c r="G49" s="10"/>
      <c r="H49" s="10"/>
      <c r="I49" s="10"/>
      <c r="J49" s="10"/>
      <c r="K49" s="10"/>
    </row>
    <row r="50" spans="2:11" ht="21.75" thickBot="1">
      <c r="B50" s="117" t="s">
        <v>77</v>
      </c>
      <c r="C50" s="118"/>
      <c r="D50" s="119" t="s">
        <v>74</v>
      </c>
      <c r="E50" s="98"/>
      <c r="F50" s="98"/>
      <c r="G50" s="10"/>
      <c r="H50" s="10"/>
      <c r="I50" s="10"/>
      <c r="J50" s="10"/>
      <c r="K50" s="10"/>
    </row>
    <row r="51" spans="2:8" ht="18.75">
      <c r="B51" s="105" t="s">
        <v>28</v>
      </c>
      <c r="C51" s="106"/>
      <c r="D51" s="107">
        <f>E51*$G$4</f>
        <v>279.5846816463325</v>
      </c>
      <c r="E51" s="101">
        <v>273.78053431877447</v>
      </c>
      <c r="F51" s="101"/>
      <c r="G51" s="10"/>
      <c r="H51" s="10"/>
    </row>
    <row r="52" spans="2:8" ht="18.75">
      <c r="B52" s="87" t="s">
        <v>13</v>
      </c>
      <c r="C52" s="88"/>
      <c r="D52" s="52">
        <f aca="true" t="shared" si="3" ref="D52:D89">E52*$G$4</f>
        <v>271.03738821252534</v>
      </c>
      <c r="E52" s="101">
        <v>265.41068175922965</v>
      </c>
      <c r="F52" s="101"/>
      <c r="G52" s="10"/>
      <c r="H52" s="10"/>
    </row>
    <row r="53" spans="2:8" ht="18.75">
      <c r="B53" s="87" t="s">
        <v>38</v>
      </c>
      <c r="C53" s="88"/>
      <c r="D53" s="52">
        <f t="shared" si="3"/>
        <v>279.5846816463325</v>
      </c>
      <c r="E53" s="101">
        <v>273.78053431877447</v>
      </c>
      <c r="F53" s="101"/>
      <c r="G53" s="10"/>
      <c r="H53" s="10"/>
    </row>
    <row r="54" spans="2:8" ht="18.75">
      <c r="B54" s="87" t="s">
        <v>22</v>
      </c>
      <c r="C54" s="88"/>
      <c r="D54" s="52">
        <f t="shared" si="3"/>
        <v>239.90081927508365</v>
      </c>
      <c r="E54" s="101">
        <v>234.9205045780294</v>
      </c>
      <c r="F54" s="101"/>
      <c r="G54" s="10"/>
      <c r="H54" s="10"/>
    </row>
    <row r="55" spans="2:8" ht="18.75">
      <c r="B55" s="87" t="s">
        <v>37</v>
      </c>
      <c r="C55" s="88"/>
      <c r="D55" s="52">
        <f t="shared" si="3"/>
        <v>234.52484304786714</v>
      </c>
      <c r="E55" s="101">
        <v>229.65613302768028</v>
      </c>
      <c r="F55" s="101"/>
      <c r="G55" s="10"/>
      <c r="H55" s="10"/>
    </row>
    <row r="56" spans="2:8" ht="18.75">
      <c r="B56" s="87" t="s">
        <v>36</v>
      </c>
      <c r="C56" s="88"/>
      <c r="D56" s="52">
        <f t="shared" si="3"/>
        <v>279.5846816463325</v>
      </c>
      <c r="E56" s="101">
        <v>273.78053431877447</v>
      </c>
      <c r="F56" s="101"/>
      <c r="G56" s="10"/>
      <c r="H56" s="10"/>
    </row>
    <row r="57" spans="2:8" ht="18.75">
      <c r="B57" s="87" t="s">
        <v>35</v>
      </c>
      <c r="C57" s="88"/>
      <c r="D57" s="52">
        <f t="shared" si="3"/>
        <v>225.33311082341478</v>
      </c>
      <c r="E57" s="101">
        <v>220.65522015610532</v>
      </c>
      <c r="F57" s="101"/>
      <c r="G57" s="10"/>
      <c r="H57" s="10"/>
    </row>
    <row r="58" spans="2:8" ht="18.75">
      <c r="B58" s="87" t="s">
        <v>30</v>
      </c>
      <c r="C58" s="88"/>
      <c r="D58" s="52">
        <f t="shared" si="3"/>
        <v>466.84502707510836</v>
      </c>
      <c r="E58" s="101">
        <v>457.15337551420714</v>
      </c>
      <c r="F58" s="101"/>
      <c r="G58" s="10"/>
      <c r="H58" s="10"/>
    </row>
    <row r="59" spans="2:8" ht="18.75">
      <c r="B59" s="87" t="s">
        <v>29</v>
      </c>
      <c r="C59" s="88"/>
      <c r="D59" s="52">
        <f t="shared" si="3"/>
        <v>332.24211440818306</v>
      </c>
      <c r="E59" s="101">
        <v>325.3448045516873</v>
      </c>
      <c r="F59" s="101"/>
      <c r="G59" s="10"/>
      <c r="H59" s="10"/>
    </row>
    <row r="60" spans="2:8" ht="18.75">
      <c r="B60" s="87" t="s">
        <v>23</v>
      </c>
      <c r="C60" s="88"/>
      <c r="D60" s="52">
        <f t="shared" si="3"/>
        <v>1087.4395824654946</v>
      </c>
      <c r="E60" s="101">
        <v>1064.86445599833</v>
      </c>
      <c r="F60" s="101"/>
      <c r="G60" s="10"/>
      <c r="H60" s="10"/>
    </row>
    <row r="61" spans="2:8" ht="18.75">
      <c r="B61" s="87" t="s">
        <v>24</v>
      </c>
      <c r="C61" s="88"/>
      <c r="D61" s="52">
        <f t="shared" si="3"/>
        <v>1244.9200722002947</v>
      </c>
      <c r="E61" s="101">
        <v>1219.0756680378913</v>
      </c>
      <c r="F61" s="101"/>
      <c r="G61" s="10"/>
      <c r="H61" s="24"/>
    </row>
    <row r="62" spans="2:8" ht="18.75">
      <c r="B62" s="87" t="s">
        <v>25</v>
      </c>
      <c r="C62" s="88"/>
      <c r="D62" s="52">
        <f t="shared" si="3"/>
        <v>2100.10730630072</v>
      </c>
      <c r="E62" s="101">
        <v>2056.5093089509596</v>
      </c>
      <c r="F62" s="101"/>
      <c r="G62" s="25"/>
      <c r="H62" s="24"/>
    </row>
    <row r="63" spans="2:8" ht="18.75">
      <c r="B63" s="87" t="s">
        <v>11</v>
      </c>
      <c r="C63" s="88"/>
      <c r="D63" s="52">
        <f t="shared" si="3"/>
        <v>466.84502707510836</v>
      </c>
      <c r="E63" s="101">
        <v>457.15337551420714</v>
      </c>
      <c r="F63" s="101"/>
      <c r="G63" s="25"/>
      <c r="H63" s="24"/>
    </row>
    <row r="64" spans="2:8" ht="18.75">
      <c r="B64" s="87" t="s">
        <v>14</v>
      </c>
      <c r="C64" s="88"/>
      <c r="D64" s="52">
        <f t="shared" si="3"/>
        <v>233.4055546220109</v>
      </c>
      <c r="E64" s="101">
        <v>228.560080906787</v>
      </c>
      <c r="F64" s="101"/>
      <c r="G64" s="25"/>
      <c r="H64" s="24"/>
    </row>
    <row r="65" spans="2:8" ht="18.75">
      <c r="B65" s="87" t="s">
        <v>26</v>
      </c>
      <c r="C65" s="88"/>
      <c r="D65" s="52">
        <f t="shared" si="3"/>
        <v>76.80692849546533</v>
      </c>
      <c r="E65" s="101">
        <v>75.21242508369107</v>
      </c>
      <c r="F65" s="101"/>
      <c r="G65" s="25"/>
      <c r="H65" s="24"/>
    </row>
    <row r="66" spans="2:8" ht="18.75">
      <c r="B66" s="87" t="s">
        <v>12</v>
      </c>
      <c r="C66" s="88"/>
      <c r="D66" s="52">
        <f t="shared" si="3"/>
        <v>815.7068787156959</v>
      </c>
      <c r="E66" s="101">
        <v>798.772893376122</v>
      </c>
      <c r="F66" s="101"/>
      <c r="G66" s="25"/>
      <c r="H66" s="24"/>
    </row>
    <row r="67" spans="2:8" ht="18.75">
      <c r="B67" s="87" t="s">
        <v>31</v>
      </c>
      <c r="C67" s="88"/>
      <c r="D67" s="52">
        <f t="shared" si="3"/>
        <v>1037.122480048615</v>
      </c>
      <c r="E67" s="101">
        <v>1015.591931109102</v>
      </c>
      <c r="F67" s="101"/>
      <c r="G67" s="25"/>
      <c r="H67" s="24"/>
    </row>
    <row r="68" spans="2:8" ht="18.75">
      <c r="B68" s="87" t="s">
        <v>32</v>
      </c>
      <c r="C68" s="88"/>
      <c r="D68" s="52">
        <f t="shared" si="3"/>
        <v>1537.9022971258046</v>
      </c>
      <c r="E68" s="101">
        <v>1505.9756141067414</v>
      </c>
      <c r="F68" s="101"/>
      <c r="G68" s="25"/>
      <c r="H68" s="24"/>
    </row>
    <row r="69" spans="2:8" ht="18.75">
      <c r="B69" s="87" t="s">
        <v>15</v>
      </c>
      <c r="C69" s="88"/>
      <c r="D69" s="52">
        <f t="shared" si="3"/>
        <v>126.98835958799881</v>
      </c>
      <c r="E69" s="101">
        <v>124.3520951703866</v>
      </c>
      <c r="F69" s="101"/>
      <c r="G69" s="25"/>
      <c r="H69" s="24"/>
    </row>
    <row r="70" spans="2:8" ht="18.75">
      <c r="B70" s="87" t="s">
        <v>20</v>
      </c>
      <c r="C70" s="88"/>
      <c r="D70" s="52">
        <f t="shared" si="3"/>
        <v>476.7829515834646</v>
      </c>
      <c r="E70" s="101">
        <v>466.88498979971064</v>
      </c>
      <c r="F70" s="101"/>
      <c r="G70" s="25"/>
      <c r="H70" s="24"/>
    </row>
    <row r="71" spans="2:8" ht="18.75">
      <c r="B71" s="87" t="s">
        <v>19</v>
      </c>
      <c r="C71" s="88"/>
      <c r="D71" s="52">
        <f t="shared" si="3"/>
        <v>2203.522773283567</v>
      </c>
      <c r="E71" s="101">
        <v>2157.7778821813226</v>
      </c>
      <c r="F71" s="101"/>
      <c r="G71" s="25"/>
      <c r="H71" s="24"/>
    </row>
    <row r="72" spans="2:8" ht="18.75">
      <c r="B72" s="87" t="s">
        <v>18</v>
      </c>
      <c r="C72" s="88"/>
      <c r="D72" s="52">
        <f t="shared" si="3"/>
        <v>662.1608573869378</v>
      </c>
      <c r="E72" s="101">
        <v>648.4144706100055</v>
      </c>
      <c r="F72" s="101"/>
      <c r="G72" s="25"/>
      <c r="H72" s="24"/>
    </row>
    <row r="73" spans="2:8" ht="18.75">
      <c r="B73" s="87" t="s">
        <v>34</v>
      </c>
      <c r="C73" s="88"/>
      <c r="D73" s="52">
        <f t="shared" si="3"/>
        <v>225.33311082341478</v>
      </c>
      <c r="E73" s="101">
        <v>220.65522015610532</v>
      </c>
      <c r="F73" s="101"/>
      <c r="G73" s="25"/>
      <c r="H73" s="24"/>
    </row>
    <row r="74" spans="2:8" ht="18.75">
      <c r="B74" s="87" t="s">
        <v>27</v>
      </c>
      <c r="C74" s="88"/>
      <c r="D74" s="52">
        <f t="shared" si="3"/>
        <v>466.84502707510836</v>
      </c>
      <c r="E74" s="101">
        <v>457.15337551420714</v>
      </c>
      <c r="F74" s="101"/>
      <c r="G74" s="25"/>
      <c r="H74" s="24"/>
    </row>
    <row r="75" spans="2:8" ht="18.75">
      <c r="B75" s="87" t="s">
        <v>42</v>
      </c>
      <c r="C75" s="88"/>
      <c r="D75" s="52">
        <f t="shared" si="3"/>
        <v>182.647520401007</v>
      </c>
      <c r="E75" s="101">
        <v>178.8557779093292</v>
      </c>
      <c r="F75" s="101"/>
      <c r="G75" s="25"/>
      <c r="H75" s="24"/>
    </row>
    <row r="76" spans="2:8" ht="18.75">
      <c r="B76" s="87" t="s">
        <v>16</v>
      </c>
      <c r="C76" s="88"/>
      <c r="D76" s="52">
        <f t="shared" si="3"/>
        <v>243.80136985003534</v>
      </c>
      <c r="E76" s="101">
        <v>238.74008015083757</v>
      </c>
      <c r="F76" s="101"/>
      <c r="G76" s="25"/>
      <c r="H76" s="24"/>
    </row>
    <row r="77" spans="2:8" ht="18.75">
      <c r="B77" s="87" t="s">
        <v>17</v>
      </c>
      <c r="C77" s="88"/>
      <c r="D77" s="52">
        <f t="shared" si="3"/>
        <v>417.18932236441805</v>
      </c>
      <c r="E77" s="101">
        <v>408.5285177873267</v>
      </c>
      <c r="F77" s="101"/>
      <c r="G77" s="25"/>
      <c r="H77" s="24"/>
    </row>
    <row r="78" spans="2:8" ht="18.75">
      <c r="B78" s="87" t="s">
        <v>21</v>
      </c>
      <c r="C78" s="88"/>
      <c r="D78" s="52">
        <f t="shared" si="3"/>
        <v>258.8100101058287</v>
      </c>
      <c r="E78" s="101">
        <v>253.43714268099168</v>
      </c>
      <c r="F78" s="101"/>
      <c r="G78" s="25"/>
      <c r="H78" s="24"/>
    </row>
    <row r="79" spans="2:8" ht="18.75">
      <c r="B79" s="87" t="s">
        <v>33</v>
      </c>
      <c r="C79" s="88"/>
      <c r="D79" s="52">
        <f t="shared" si="3"/>
        <v>460.84157097279177</v>
      </c>
      <c r="E79" s="101">
        <v>451.2745505021462</v>
      </c>
      <c r="F79" s="101"/>
      <c r="G79" s="25"/>
      <c r="H79" s="24"/>
    </row>
    <row r="80" spans="2:8" ht="18.75">
      <c r="B80" s="87" t="s">
        <v>9</v>
      </c>
      <c r="C80" s="88"/>
      <c r="D80" s="52">
        <f t="shared" si="3"/>
        <v>2148.355421021318</v>
      </c>
      <c r="E80" s="101">
        <v>2103.7557981015643</v>
      </c>
      <c r="F80" s="101"/>
      <c r="G80" s="25"/>
      <c r="H80" s="24"/>
    </row>
    <row r="81" spans="2:8" ht="18.75">
      <c r="B81" s="87" t="s">
        <v>10</v>
      </c>
      <c r="C81" s="88"/>
      <c r="D81" s="52">
        <f t="shared" si="3"/>
        <v>2148.355421021318</v>
      </c>
      <c r="E81" s="101">
        <v>2103.7557981015643</v>
      </c>
      <c r="F81" s="101"/>
      <c r="G81" s="25"/>
      <c r="H81" s="24"/>
    </row>
    <row r="82" spans="2:8" ht="19.5" thickBot="1">
      <c r="B82" s="102" t="s">
        <v>41</v>
      </c>
      <c r="C82" s="103"/>
      <c r="D82" s="104">
        <f t="shared" si="3"/>
        <v>282.2641903021694</v>
      </c>
      <c r="E82" s="101">
        <v>276.40441666879104</v>
      </c>
      <c r="F82" s="101"/>
      <c r="G82" s="25"/>
      <c r="H82" s="10"/>
    </row>
    <row r="83" spans="2:8" ht="21.75" thickBot="1">
      <c r="B83" s="111" t="s">
        <v>85</v>
      </c>
      <c r="C83" s="112"/>
      <c r="D83" s="113"/>
      <c r="E83" s="101"/>
      <c r="F83" s="101"/>
      <c r="G83" s="10"/>
      <c r="H83" s="10"/>
    </row>
    <row r="84" spans="2:8" ht="18.75">
      <c r="B84" s="105" t="s">
        <v>44</v>
      </c>
      <c r="C84" s="106"/>
      <c r="D84" s="107">
        <f t="shared" si="3"/>
        <v>362.4798608218319</v>
      </c>
      <c r="E84" s="101">
        <v>354.9548186661103</v>
      </c>
      <c r="F84" s="101"/>
      <c r="G84" s="10"/>
      <c r="H84" s="10"/>
    </row>
    <row r="85" spans="2:8" ht="18.75">
      <c r="B85" s="87" t="s">
        <v>47</v>
      </c>
      <c r="C85" s="88"/>
      <c r="D85" s="52">
        <f t="shared" si="3"/>
        <v>461.7573524121285</v>
      </c>
      <c r="E85" s="101">
        <v>452.17132041924054</v>
      </c>
      <c r="F85" s="101"/>
      <c r="G85" s="10"/>
      <c r="H85" s="10"/>
    </row>
    <row r="86" spans="2:8" ht="18.75">
      <c r="B86" s="87" t="s">
        <v>48</v>
      </c>
      <c r="C86" s="88"/>
      <c r="D86" s="52">
        <f t="shared" si="3"/>
        <v>712.7493024525099</v>
      </c>
      <c r="E86" s="101">
        <v>697.9527051042987</v>
      </c>
      <c r="F86" s="101"/>
      <c r="G86" s="10"/>
      <c r="H86" s="10"/>
    </row>
    <row r="87" spans="2:8" ht="19.5" thickBot="1">
      <c r="B87" s="102" t="s">
        <v>49</v>
      </c>
      <c r="C87" s="103"/>
      <c r="D87" s="104">
        <f t="shared" si="3"/>
        <v>2562.763481236635</v>
      </c>
      <c r="E87" s="101">
        <v>2509.560792436971</v>
      </c>
      <c r="F87" s="101"/>
      <c r="G87" s="10"/>
      <c r="H87" s="10"/>
    </row>
    <row r="88" spans="2:8" ht="21.75" thickBot="1">
      <c r="B88" s="111" t="s">
        <v>83</v>
      </c>
      <c r="C88" s="112"/>
      <c r="D88" s="113"/>
      <c r="E88" s="101"/>
      <c r="F88" s="101"/>
      <c r="G88" s="10"/>
      <c r="H88" s="10"/>
    </row>
    <row r="89" spans="2:8" ht="19.5" thickBot="1">
      <c r="B89" s="108" t="s">
        <v>84</v>
      </c>
      <c r="C89" s="109"/>
      <c r="D89" s="110">
        <f t="shared" si="3"/>
        <v>9373.769223893249</v>
      </c>
      <c r="E89" s="101">
        <v>9179.170802872353</v>
      </c>
      <c r="F89" s="101"/>
      <c r="G89" s="10"/>
      <c r="H89" s="10"/>
    </row>
    <row r="90" spans="2:8" ht="18.75">
      <c r="B90" s="22"/>
      <c r="C90" s="25"/>
      <c r="D90" s="48"/>
      <c r="E90" s="48"/>
      <c r="F90" s="48"/>
      <c r="G90" s="10"/>
      <c r="H90" s="10"/>
    </row>
    <row r="91" spans="2:11" ht="18.75">
      <c r="B91" s="22"/>
      <c r="C91" s="25"/>
      <c r="D91" s="48"/>
      <c r="E91" s="48"/>
      <c r="F91" s="48"/>
      <c r="G91" s="10"/>
      <c r="H91" s="10"/>
      <c r="I91" s="10"/>
      <c r="J91" s="10"/>
      <c r="K91" s="10"/>
    </row>
    <row r="92" spans="2:11" ht="18.75">
      <c r="B92" s="22"/>
      <c r="C92" s="25"/>
      <c r="D92" s="48"/>
      <c r="E92" s="48"/>
      <c r="F92" s="48"/>
      <c r="G92" s="10"/>
      <c r="H92" s="10"/>
      <c r="I92" s="10"/>
      <c r="J92" s="10"/>
      <c r="K92" s="10"/>
    </row>
    <row r="93" spans="2:11" ht="18.75">
      <c r="B93" s="22"/>
      <c r="C93" s="25"/>
      <c r="D93" s="48"/>
      <c r="E93" s="48"/>
      <c r="F93" s="48"/>
      <c r="G93" s="10"/>
      <c r="H93" s="10"/>
      <c r="I93" s="10"/>
      <c r="J93" s="10"/>
      <c r="K93" s="10"/>
    </row>
    <row r="94" spans="2:11" ht="18.75">
      <c r="B94" s="22"/>
      <c r="C94" s="25"/>
      <c r="D94" s="24"/>
      <c r="E94" s="24"/>
      <c r="F94" s="24"/>
      <c r="G94" s="10"/>
      <c r="H94" s="10"/>
      <c r="I94" s="10"/>
      <c r="J94" s="10"/>
      <c r="K94" s="10"/>
    </row>
    <row r="95" spans="2:11" ht="18.75">
      <c r="B95" s="22"/>
      <c r="C95" s="25"/>
      <c r="D95" s="24"/>
      <c r="E95" s="24"/>
      <c r="F95" s="24"/>
      <c r="G95" s="10"/>
      <c r="H95" s="10"/>
      <c r="I95" s="10"/>
      <c r="J95" s="10"/>
      <c r="K95" s="10"/>
    </row>
    <row r="96" spans="2:11" ht="18.75"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2:11" ht="18.75"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2:11" ht="18.75"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2:11" ht="18.75"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2:11" ht="18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2:11" ht="18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2:11" ht="18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2:11" ht="18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2:11" ht="18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2:11" ht="18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2:11" ht="18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2:11" ht="18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2:10" ht="18.75">
      <c r="B108" s="10"/>
      <c r="C108" s="10"/>
      <c r="D108" s="10"/>
      <c r="E108" s="10"/>
      <c r="F108" s="10"/>
      <c r="G108" s="10"/>
      <c r="H108" s="10"/>
      <c r="I108" s="10"/>
      <c r="J108" s="10"/>
    </row>
  </sheetData>
  <sheetProtection/>
  <mergeCells count="44">
    <mergeCell ref="B4:D4"/>
    <mergeCell ref="B49:D49"/>
    <mergeCell ref="B1:K1"/>
    <mergeCell ref="I4:J4"/>
    <mergeCell ref="B51:C51"/>
    <mergeCell ref="B52:C52"/>
    <mergeCell ref="B50:C50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9:C89"/>
    <mergeCell ref="B88:C88"/>
  </mergeCells>
  <printOptions horizontalCentered="1"/>
  <pageMargins left="0.45" right="0.25" top="0.76" bottom="0.34" header="0" footer="0"/>
  <pageSetup fitToHeight="2" fitToWidth="1" horizontalDpi="300" verticalDpi="300" orientation="portrait" paperSize="9" scale="3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Matafuegos Orlando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Orlando</dc:creator>
  <cp:keywords/>
  <dc:description/>
  <cp:lastModifiedBy>Julia Rouvier</cp:lastModifiedBy>
  <cp:lastPrinted>2017-08-03T19:04:42Z</cp:lastPrinted>
  <dcterms:created xsi:type="dcterms:W3CDTF">2001-10-03T13:28:56Z</dcterms:created>
  <dcterms:modified xsi:type="dcterms:W3CDTF">2020-02-13T13:07:45Z</dcterms:modified>
  <cp:category/>
  <cp:version/>
  <cp:contentType/>
  <cp:contentStatus/>
</cp:coreProperties>
</file>